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颗粒板" sheetId="1" r:id="rId1"/>
    <sheet name="生态板" sheetId="2" r:id="rId2"/>
  </sheets>
  <definedNames>
    <definedName name="_xlnm._FilterDatabase" localSheetId="0" hidden="1">颗粒板!$A$3:$J$26</definedName>
    <definedName name="_xlnm.Print_Titles" localSheetId="0">颗粒板!$3:$3</definedName>
    <definedName name="_xlnm.Print_Titles" localSheetId="1">生态板!$3:$3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266FE48D073C4C14B110EA9F5F0ACC0C"/>
        <xdr:cNvPicPr>
          <a:picLocks noChangeAspect="1"/>
        </xdr:cNvPicPr>
      </xdr:nvPicPr>
      <xdr:blipFill>
        <a:blip r:embed="rId1">
          <a:lum bright="18000"/>
        </a:blip>
        <a:stretch>
          <a:fillRect/>
        </a:stretch>
      </xdr:blipFill>
      <xdr:spPr>
        <a:xfrm>
          <a:off x="3409950" y="13336905"/>
          <a:ext cx="2212975" cy="1541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D7DE817D85A4E57B2C35FA8D235664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33825" y="14210030"/>
          <a:ext cx="1191895" cy="1757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549868039E104AB081695ECB86F4FBAD" descr="16363606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72230" y="11035665"/>
          <a:ext cx="1447800" cy="1951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A695E17AB7204BA18359DE218D7F13B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27475" y="4645025"/>
          <a:ext cx="1168400" cy="2310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3BC4A1687DC54F55B7C867FFDB88A45F"/>
        <xdr:cNvPicPr>
          <a:picLocks noChangeAspect="1"/>
        </xdr:cNvPicPr>
      </xdr:nvPicPr>
      <xdr:blipFill>
        <a:blip r:embed="rId5">
          <a:clrChange>
            <a:clrFrom>
              <a:srgbClr val="CCCCC9">
                <a:alpha val="100000"/>
              </a:srgbClr>
            </a:clrFrom>
            <a:clrTo>
              <a:srgbClr val="CCCCC9">
                <a:alpha val="100000"/>
                <a:alpha val="0"/>
              </a:srgbClr>
            </a:clrTo>
          </a:clrChange>
          <a:lum bright="12000"/>
        </a:blip>
        <a:stretch>
          <a:fillRect/>
        </a:stretch>
      </xdr:blipFill>
      <xdr:spPr>
        <a:xfrm>
          <a:off x="3274060" y="7066280"/>
          <a:ext cx="2454275" cy="1466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7BC0360EDB84F1B9D9A45461012DA5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58975" y="9474835"/>
          <a:ext cx="1532890" cy="949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E657F8FC83854535B7E2CC9DD90E7A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355340" y="18977610"/>
          <a:ext cx="2426970" cy="1564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D401FE555C1441AD9481AB637E42F5A8"/>
        <xdr:cNvPicPr>
          <a:picLocks noChangeAspect="1"/>
        </xdr:cNvPicPr>
      </xdr:nvPicPr>
      <xdr:blipFill>
        <a:blip r:embed="rId8">
          <a:clrChange>
            <a:clrFrom>
              <a:srgbClr val="CCCCC9">
                <a:alpha val="100000"/>
              </a:srgbClr>
            </a:clrFrom>
            <a:clrTo>
              <a:srgbClr val="CCCCC9">
                <a:alpha val="100000"/>
                <a:alpha val="0"/>
              </a:srgbClr>
            </a:clrTo>
          </a:clrChange>
          <a:lum bright="6000"/>
        </a:blip>
        <a:stretch>
          <a:fillRect/>
        </a:stretch>
      </xdr:blipFill>
      <xdr:spPr>
        <a:xfrm>
          <a:off x="1969770" y="19978370"/>
          <a:ext cx="1499235" cy="624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83C37905787A432AAD6DB256206D2F7D"/>
        <xdr:cNvPicPr>
          <a:picLocks noChangeAspect="1"/>
        </xdr:cNvPicPr>
      </xdr:nvPicPr>
      <xdr:blipFill>
        <a:blip r:embed="rId9">
          <a:clrChange>
            <a:clrFrom>
              <a:srgbClr val="CCCCC9">
                <a:alpha val="100000"/>
              </a:srgbClr>
            </a:clrFrom>
            <a:clrTo>
              <a:srgbClr val="CCCCC9">
                <a:alpha val="100000"/>
                <a:alpha val="0"/>
              </a:srgbClr>
            </a:clrTo>
          </a:clrChange>
          <a:lum bright="6000"/>
        </a:blip>
        <a:stretch>
          <a:fillRect/>
        </a:stretch>
      </xdr:blipFill>
      <xdr:spPr>
        <a:xfrm>
          <a:off x="2183765" y="20891500"/>
          <a:ext cx="1044575" cy="1198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309F66DBDB6454D93F4750702BCDA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96440" y="1003300"/>
          <a:ext cx="1633855" cy="1207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1FA911C5FB34EA28FC8E77682FA596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257425" y="977900"/>
          <a:ext cx="1085850" cy="189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621CEA98A7F4EA3847D9DF2F4BE70E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14500" y="1045845"/>
          <a:ext cx="2019935" cy="1335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4A06EE5052449B89229B405ABB97702" descr="微信图片_20260509082507_149_282"/>
        <xdr:cNvPicPr>
          <a:picLocks noChangeAspect="1"/>
        </xdr:cNvPicPr>
      </xdr:nvPicPr>
      <xdr:blipFill>
        <a:blip r:embed="rId13"/>
        <a:srcRect l="27265" t="19792" r="25305" b="14962"/>
        <a:stretch>
          <a:fillRect/>
        </a:stretch>
      </xdr:blipFill>
      <xdr:spPr>
        <a:xfrm>
          <a:off x="2945130" y="24999950"/>
          <a:ext cx="737870" cy="1520825"/>
        </a:xfrm>
        <a:prstGeom prst="rect">
          <a:avLst/>
        </a:prstGeom>
      </xdr:spPr>
    </xdr:pic>
  </etc:cellImage>
  <etc:cellImage>
    <xdr:pic>
      <xdr:nvPicPr>
        <xdr:cNvPr id="6" name="ID_F3293DA4E49748099DD63FFA9A11FB91" descr="无标题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39440" y="21710650"/>
          <a:ext cx="603885" cy="1499870"/>
        </a:xfrm>
        <a:prstGeom prst="rect">
          <a:avLst/>
        </a:prstGeom>
      </xdr:spPr>
    </xdr:pic>
  </etc:cellImage>
  <etc:cellImage>
    <xdr:pic>
      <xdr:nvPicPr>
        <xdr:cNvPr id="7" name="ID_C587ECED85FC491EACAD1649B7A12AF4" descr="微信图片_2026-05-09_172249_13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846705" y="30343475"/>
          <a:ext cx="1394460" cy="1535430"/>
        </a:xfrm>
        <a:prstGeom prst="rect">
          <a:avLst/>
        </a:prstGeom>
      </xdr:spPr>
    </xdr:pic>
  </etc:cellImage>
  <etc:cellImage>
    <xdr:pic>
      <xdr:nvPicPr>
        <xdr:cNvPr id="8" name="ID_AB49F24C034D487D864AAAF78FAB6AF9" descr="微信图片_2026-05-09_172249_13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684780" y="31359475"/>
          <a:ext cx="1394460" cy="1535430"/>
        </a:xfrm>
        <a:prstGeom prst="rect">
          <a:avLst/>
        </a:prstGeom>
      </xdr:spPr>
    </xdr:pic>
  </etc:cellImage>
  <etc:cellImage>
    <xdr:pic>
      <xdr:nvPicPr>
        <xdr:cNvPr id="11" name="ID_EC70519FB5694A098F57C8CA1266011E" descr="微信图片_20260509082507_149_282"/>
        <xdr:cNvPicPr>
          <a:picLocks noChangeAspect="1"/>
        </xdr:cNvPicPr>
      </xdr:nvPicPr>
      <xdr:blipFill>
        <a:blip r:embed="rId13"/>
        <a:srcRect l="27279" t="19554" r="25449" b="15140"/>
        <a:stretch>
          <a:fillRect/>
        </a:stretch>
      </xdr:blipFill>
      <xdr:spPr>
        <a:xfrm>
          <a:off x="3316605" y="26005790"/>
          <a:ext cx="755015" cy="1569085"/>
        </a:xfrm>
        <a:prstGeom prst="rect">
          <a:avLst/>
        </a:prstGeom>
      </xdr:spPr>
    </xdr:pic>
  </etc:cellImage>
  <etc:cellImage>
    <xdr:pic>
      <xdr:nvPicPr>
        <xdr:cNvPr id="17" name="ID_3E65FB7D53E142DF81DBB8824C3EB9B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806065" y="14077950"/>
          <a:ext cx="1546860" cy="1548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DA6FC2AC606644BFA9680B7C08E1C3A4" descr="无标题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297555" y="23250525"/>
          <a:ext cx="603885" cy="1499870"/>
        </a:xfrm>
        <a:prstGeom prst="rect">
          <a:avLst/>
        </a:prstGeom>
      </xdr:spPr>
    </xdr:pic>
  </etc:cellImage>
  <etc:cellImage>
    <xdr:pic>
      <xdr:nvPicPr>
        <xdr:cNvPr id="21" name="ID_2C25A6A0A6724185932F4BB78C4C2D6C" descr="微信图片_20260512144747_198_184"/>
        <xdr:cNvPicPr>
          <a:picLocks noChangeAspect="1"/>
        </xdr:cNvPicPr>
      </xdr:nvPicPr>
      <xdr:blipFill>
        <a:blip r:embed="rId17"/>
        <a:srcRect l="20000" t="8100" r="12800" b="16800"/>
        <a:stretch>
          <a:fillRect/>
        </a:stretch>
      </xdr:blipFill>
      <xdr:spPr>
        <a:xfrm>
          <a:off x="3108960" y="24958040"/>
          <a:ext cx="913765" cy="13620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<sst xmlns="http://schemas.openxmlformats.org/spreadsheetml/2006/main" count="242" uniqueCount="71">
  <si>
    <t>家具清单</t>
  </si>
  <si>
    <t>督审大队</t>
  </si>
  <si>
    <t>序号</t>
  </si>
  <si>
    <t>区域</t>
  </si>
  <si>
    <t>货物名称</t>
  </si>
  <si>
    <t>图片</t>
  </si>
  <si>
    <t>规格</t>
  </si>
  <si>
    <t>数量</t>
  </si>
  <si>
    <t>单位</t>
  </si>
  <si>
    <t>单价</t>
  </si>
  <si>
    <t>总价</t>
  </si>
  <si>
    <t>备注</t>
  </si>
  <si>
    <t>办公室1-4</t>
  </si>
  <si>
    <t>办公桌</t>
  </si>
  <si>
    <t>1400*600*760</t>
  </si>
  <si>
    <t>张</t>
  </si>
  <si>
    <r>
      <rPr>
        <sz val="12"/>
        <rFont val="SimSun"/>
        <charset val="134"/>
      </rPr>
      <t>≦</t>
    </r>
    <r>
      <rPr>
        <sz val="12"/>
        <rFont val="宋体"/>
        <charset val="134"/>
      </rPr>
      <t>1900</t>
    </r>
  </si>
  <si>
    <t>1.饰面：采用E0 级三聚氰胺环保板材，表面具有防火、耐磨、防污等物理功能，且经防虫、防腐等处理；
2.基材：采用E0 级实木颗粒板，强度高、刚性好、不变形、承重≥ 110KG，达到测试标准， 甲醛含量符合检验标准；
3.封边：采用 2mm 同色 PVC 封边条，激光封边工艺，无漏胶、漏缝、毛刺，表面衔接平整，耐高温、耐老化，保证受热受冻均不脱胶开裂；
4.胶水：选用优质环保胶水。</t>
  </si>
  <si>
    <t>办公椅</t>
  </si>
  <si>
    <t>常规</t>
  </si>
  <si>
    <r>
      <rPr>
        <sz val="12"/>
        <rFont val="SimSun"/>
        <charset val="134"/>
      </rPr>
      <t>≦6</t>
    </r>
    <r>
      <rPr>
        <sz val="12"/>
        <rFont val="宋体"/>
        <charset val="134"/>
      </rPr>
      <t>00</t>
    </r>
  </si>
  <si>
    <t>1、面料优质耐磨网饰面，高级耐磨弹力绒布座饰面；
2、靠背采用黑色全新料加纤框架，透气网布，可活动逍遥；
3、架子1.5厚度的A3钢材喷黑四脚架。</t>
  </si>
  <si>
    <t>文件柜</t>
  </si>
  <si>
    <t>800*550*2000</t>
  </si>
  <si>
    <t>组</t>
  </si>
  <si>
    <r>
      <rPr>
        <sz val="12"/>
        <rFont val="SimSun"/>
        <charset val="134"/>
      </rPr>
      <t>≦15</t>
    </r>
    <r>
      <rPr>
        <sz val="12"/>
        <rFont val="宋体"/>
        <charset val="134"/>
      </rPr>
      <t>00</t>
    </r>
  </si>
  <si>
    <t>定制柜</t>
  </si>
  <si>
    <t>4950*550*2200</t>
  </si>
  <si>
    <r>
      <rPr>
        <sz val="12"/>
        <rFont val="SimSun"/>
        <charset val="134"/>
      </rPr>
      <t>≦80</t>
    </r>
    <r>
      <rPr>
        <sz val="12"/>
        <rFont val="宋体"/>
        <charset val="134"/>
      </rPr>
      <t>00</t>
    </r>
  </si>
  <si>
    <r>
      <rPr>
        <sz val="12"/>
        <rFont val="宋体"/>
        <charset val="134"/>
      </rPr>
      <t>会商室一    (面积约144</t>
    </r>
    <r>
      <rPr>
        <sz val="12"/>
        <rFont val="SimSun"/>
        <charset val="134"/>
      </rPr>
      <t>㎡</t>
    </r>
    <r>
      <rPr>
        <sz val="12"/>
        <rFont val="宋体"/>
        <charset val="134"/>
      </rPr>
      <t>）</t>
    </r>
  </si>
  <si>
    <t>会商桌</t>
  </si>
  <si>
    <t>2400*1500*760</t>
  </si>
  <si>
    <t>套</t>
  </si>
  <si>
    <r>
      <rPr>
        <sz val="12"/>
        <rFont val="SimSun"/>
        <charset val="134"/>
      </rPr>
      <t>≦36</t>
    </r>
    <r>
      <rPr>
        <sz val="12"/>
        <rFont val="宋体"/>
        <charset val="134"/>
      </rPr>
      <t>00</t>
    </r>
  </si>
  <si>
    <t>办公室</t>
  </si>
  <si>
    <t>1400*700*760</t>
  </si>
  <si>
    <t>1.网布：采用优质透气进口特网；
2.头枕：采用PP+纤新料，3D可调节；
3.靠背：五金电镀背杆+PP+纤新料背胶，3D设计护腰工学；
4.座垫：采用加厚尼龙骨架镂空座、透气舒适；
5.扶手：固定扶手；
6.底盘：三档锁定（可升降，360旋转，后仰135°锁定）；
7.气杆：过SGS认证3级气杆；
8.脚架：高承重350#五金电镀方管脚；
9.轮子：60#静音轮。</t>
  </si>
  <si>
    <r>
      <rPr>
        <sz val="12"/>
        <rFont val="宋体"/>
        <charset val="134"/>
      </rPr>
      <t>会商室     （面积约为21</t>
    </r>
    <r>
      <rPr>
        <sz val="12"/>
        <rFont val="SimSun"/>
        <charset val="134"/>
      </rPr>
      <t>㎡</t>
    </r>
    <r>
      <rPr>
        <sz val="12"/>
        <rFont val="宋体"/>
        <charset val="134"/>
      </rPr>
      <t>和8</t>
    </r>
    <r>
      <rPr>
        <sz val="12"/>
        <rFont val="SimSun"/>
        <charset val="134"/>
      </rPr>
      <t>㎡）</t>
    </r>
  </si>
  <si>
    <t>1800*800*760</t>
  </si>
  <si>
    <r>
      <rPr>
        <sz val="12"/>
        <rFont val="SimSun"/>
        <charset val="134"/>
      </rPr>
      <t>≦23</t>
    </r>
    <r>
      <rPr>
        <sz val="12"/>
        <rFont val="宋体"/>
        <charset val="134"/>
      </rPr>
      <t>04</t>
    </r>
  </si>
  <si>
    <t>茶水柜</t>
  </si>
  <si>
    <t>1200*400*800</t>
  </si>
  <si>
    <t>窗口</t>
  </si>
  <si>
    <t>定制长桌（三人位）</t>
  </si>
  <si>
    <t>3770*700*750</t>
  </si>
  <si>
    <r>
      <rPr>
        <sz val="12"/>
        <rFont val="SimSun"/>
        <charset val="134"/>
      </rPr>
      <t>≦57</t>
    </r>
    <r>
      <rPr>
        <sz val="12"/>
        <rFont val="宋体"/>
        <charset val="134"/>
      </rPr>
      <t>00</t>
    </r>
  </si>
  <si>
    <t>2000*550*2100</t>
  </si>
  <si>
    <r>
      <rPr>
        <sz val="12"/>
        <rFont val="SimSun"/>
        <charset val="134"/>
      </rPr>
      <t>≦40</t>
    </r>
    <r>
      <rPr>
        <sz val="12"/>
        <rFont val="宋体"/>
        <charset val="134"/>
      </rPr>
      <t>00</t>
    </r>
  </si>
  <si>
    <t>法制大队</t>
  </si>
  <si>
    <t>1200*600*1100</t>
  </si>
  <si>
    <t>1000*550*2200</t>
  </si>
  <si>
    <r>
      <rPr>
        <sz val="12"/>
        <rFont val="SimSun"/>
        <charset val="134"/>
      </rPr>
      <t>≦10</t>
    </r>
    <r>
      <rPr>
        <sz val="12"/>
        <rFont val="宋体"/>
        <charset val="134"/>
      </rPr>
      <t>00</t>
    </r>
  </si>
  <si>
    <t>1.钢板：产品采用冷轧薄形钢板各钢件经除锈，酸洗，磷化等工序，经防锈处理，高频焊接，焊接表面波纹均匀一致，无脱焊、虚焊、焊穿等现象，压缝密实不开裂，所有部位冷轧钢板纯厚度均为≥0.7mm，具有足够的承载能力、耐腐蚀能力；
2.粉末：采用灰白色环氧聚脂静电粉末喷塑，环保无毒害，无气味。美观大方，防潮防腐。光亮平整，油漆无颗粒、气泡、渣点，颜色均匀；
3.锁具和拉手：锁具需配置铁柜专用锁具，内嵌铝合金拉手。新型合叶，柜门开启轻便。</t>
  </si>
  <si>
    <t>文件更衣柜</t>
  </si>
  <si>
    <t>1000*550*1800</t>
  </si>
  <si>
    <t>六门更衣柜</t>
  </si>
  <si>
    <t>1000*550*2000</t>
  </si>
  <si>
    <t>四门更衣柜</t>
  </si>
  <si>
    <t>情指中心</t>
  </si>
  <si>
    <t>7300*550*3500（三层高度自上而下分别为1100mm、1400mm、1000mm）</t>
  </si>
  <si>
    <r>
      <rPr>
        <sz val="12"/>
        <rFont val="SimSun"/>
        <charset val="134"/>
      </rPr>
      <t>≦220</t>
    </r>
    <r>
      <rPr>
        <sz val="12"/>
        <rFont val="宋体"/>
        <charset val="134"/>
      </rPr>
      <t>00</t>
    </r>
  </si>
  <si>
    <t>1.饰面：采用E0 级三聚氰胺环保板材，表面具有防火、耐磨、防污等物理功能，且经防虫、防腐等处理；
2.基材：采用E0 级实木颗粒板，强度高、刚性好、不变形、承重≥ 110KG，达到测试标准，甲醛含量符合检验标准；
3.封边：采用 2mm 同色 PVC 封边条，激光封边工艺，无漏胶、漏缝、毛刺，表面衔接平整，耐高温、耐老化，保证受热受冻均不脱胶开裂；
4.胶水：选用优质环保胶水。</t>
  </si>
  <si>
    <t>会商室     （面积约14㎡）</t>
  </si>
  <si>
    <t xml:space="preserve">会商桌 </t>
  </si>
  <si>
    <t>≦2304</t>
  </si>
  <si>
    <t>会商椅 （藤椅）</t>
  </si>
  <si>
    <t>1.外径64cm，内径46cm，坐深46cm，总高85cm，坐高45cm；
2.基材：采用天然藤，扶手三根藤条，采用现代制作工艺，经过紫外线照射、消毒、蒸汽高温处理，用机器把藤原料制成一定长短粗细的规格，使其表面光洁细腻；
4.油漆:采用植物桐油漆，环保自然。</t>
  </si>
  <si>
    <t>合计：</t>
  </si>
  <si>
    <t>1.饰面：采用E0 级三聚氰胺环保板材，表面具有防火、耐磨、防污等物理功能，且经防虫、防腐等处理；
2.基材：采用E0 级杉木芯生态板，强度高、刚性好、不变形、承重≥ 110KG，达到测试标准，甲醛含量符合检验标准；
3.封边：采用 2mm 同色 PVC 封边条，激光封边工艺，无漏胶、漏缝、毛刺，表面衔接平整，耐高温、耐老化，保证受热受冻均不脱胶开裂；
4.胶水：选用优质环保胶水。</t>
  </si>
  <si>
    <t>1.饰面：采用E0 级三聚氰胺环保板材，表面具有防火、耐磨、防污等物理功能，且经防虫、防腐等处理；
2.基材：采用E0 级杉木芯生态板，强度高、刚性好、不变形、承重≥ 110KG，达到测试标准， 甲醛含量符合检验标准；
3.封边：采用 2mm 同色 PVC 封边条，激光封边工艺，无漏胶、漏缝、毛刺，表面衔接平整，耐高温、耐老化，保证受热受冻均不脱胶开裂；
4.胶水：选用优质环保胶水。</t>
  </si>
  <si>
    <r>
      <rPr>
        <sz val="12"/>
        <rFont val="宋体"/>
        <charset val="134"/>
      </rPr>
      <t>会商桌 （会商室面积14</t>
    </r>
    <r>
      <rPr>
        <sz val="12"/>
        <rFont val="SimSun"/>
        <charset val="134"/>
      </rPr>
      <t>㎡</t>
    </r>
    <r>
      <rPr>
        <sz val="12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</si>
</sst>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7" Type="http://schemas.openxmlformats.org/officeDocument/2006/relationships/image" Target="media/image17.jpe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18" workbookViewId="0">
      <selection activeCell="C19" sqref="C19:H19"/>
    </sheetView>
  </sheetViews>
  <sheetFormatPr defaultColWidth="9" defaultRowHeight="14.25"/>
  <cols>
    <col min="1" max="1" width="5.975" style="1" customWidth="1"/>
    <col min="2" max="2" width="14.625" style="5" customWidth="1"/>
    <col min="3" max="3" width="11.3" style="1" customWidth="1"/>
    <col min="4" max="4" width="30.625" style="1" customWidth="1"/>
    <col min="5" max="5" width="15.625" style="5" customWidth="1"/>
    <col min="6" max="6" width="5.10833333333333" style="1" customWidth="1"/>
    <col min="7" max="7" width="5.64166666666667" style="1" customWidth="1"/>
    <col min="8" max="9" width="8.625" style="1" customWidth="1"/>
    <col min="10" max="10" width="70.625" style="1" customWidth="1"/>
    <col min="11" max="16384" width="9" style="1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44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0" t="s">
        <v>11</v>
      </c>
    </row>
    <row r="4" s="1" customFormat="1" ht="120" customHeight="1" spans="1:10">
      <c r="A4" s="11">
        <v>1</v>
      </c>
      <c r="B4" s="12" t="s">
        <v>12</v>
      </c>
      <c r="C4" s="11" t="s">
        <v>13</v>
      </c>
      <c r="D4" s="13" t="str">
        <f>_xlfn.DISPIMG("ID_266FE48D073C4C14B110EA9F5F0ACC0C",1)</f>
        <v>=DISPIMG("ID_266FE48D073C4C14B110EA9F5F0ACC0C",1)</v>
      </c>
      <c r="E4" s="12" t="s">
        <v>14</v>
      </c>
      <c r="F4" s="11">
        <v>8</v>
      </c>
      <c r="G4" s="11" t="s">
        <v>15</v>
      </c>
      <c r="H4" s="14" t="s">
        <v>16</v>
      </c>
      <c r="I4" s="11" t="e">
        <f>H4*F4</f>
        <v>#VALUE!</v>
      </c>
      <c r="J4" s="15" t="s">
        <v>17</v>
      </c>
    </row>
    <row r="5" s="1" customFormat="1" ht="120" customHeight="1" spans="1:10">
      <c r="A5" s="11">
        <v>2</v>
      </c>
      <c r="B5" s="12"/>
      <c r="C5" s="11" t="s">
        <v>18</v>
      </c>
      <c r="D5" s="13" t="str">
        <f>_xlfn.DISPIMG("ID_549868039E104AB081695ECB86F4FBAD",1)</f>
        <v>=DISPIMG("ID_549868039E104AB081695ECB86F4FBAD",1)</v>
      </c>
      <c r="E5" s="12" t="s">
        <v>19</v>
      </c>
      <c r="F5" s="11">
        <v>27</v>
      </c>
      <c r="G5" s="11" t="s">
        <v>15</v>
      </c>
      <c r="H5" s="14" t="s">
        <v>20</v>
      </c>
      <c r="I5" s="11" t="e">
        <f t="shared" ref="I5:I14" si="0">H5*F5</f>
        <v>#VALUE!</v>
      </c>
      <c r="J5" s="15" t="s">
        <v>21</v>
      </c>
    </row>
    <row r="6" s="1" customFormat="1" ht="120" customHeight="1" spans="1:10">
      <c r="A6" s="11">
        <v>3</v>
      </c>
      <c r="B6" s="12"/>
      <c r="C6" s="11" t="s">
        <v>22</v>
      </c>
      <c r="D6" s="11" t="str">
        <f>_xlfn.DISPIMG("ID_A695E17AB7204BA18359DE218D7F13BB",1)</f>
        <v>=DISPIMG("ID_A695E17AB7204BA18359DE218D7F13BB",1)</v>
      </c>
      <c r="E6" s="12" t="s">
        <v>23</v>
      </c>
      <c r="F6" s="11">
        <v>6</v>
      </c>
      <c r="G6" s="11" t="s">
        <v>24</v>
      </c>
      <c r="H6" s="14" t="s">
        <v>25</v>
      </c>
      <c r="I6" s="11" t="e">
        <f t="shared" si="0"/>
        <v>#VALUE!</v>
      </c>
      <c r="J6" s="15" t="s">
        <v>17</v>
      </c>
    </row>
    <row r="7" s="1" customFormat="1" ht="120" customHeight="1" spans="1:10">
      <c r="A7" s="11">
        <v>4</v>
      </c>
      <c r="B7" s="12"/>
      <c r="C7" s="11" t="s">
        <v>26</v>
      </c>
      <c r="D7" s="13" t="str">
        <f>_xlfn.DISPIMG("ID_3BC4A1687DC54F55B7C867FFDB88A45F",1)</f>
        <v>=DISPIMG("ID_3BC4A1687DC54F55B7C867FFDB88A45F",1)</v>
      </c>
      <c r="E7" s="12" t="s">
        <v>27</v>
      </c>
      <c r="F7" s="11">
        <v>1</v>
      </c>
      <c r="G7" s="11" t="s">
        <v>24</v>
      </c>
      <c r="H7" s="14" t="s">
        <v>28</v>
      </c>
      <c r="I7" s="11" t="e">
        <f t="shared" si="0"/>
        <v>#VALUE!</v>
      </c>
      <c r="J7" s="15" t="s">
        <v>17</v>
      </c>
    </row>
    <row r="8" s="1" customFormat="1" ht="130" customHeight="1" spans="1:10">
      <c r="A8" s="11">
        <v>5</v>
      </c>
      <c r="B8" s="12" t="s">
        <v>29</v>
      </c>
      <c r="C8" s="11" t="s">
        <v>30</v>
      </c>
      <c r="D8" s="13" t="str">
        <f>_xlfn.DISPIMG("ID_57BC0360EDB84F1B9D9A45461012DA5E",1)</f>
        <v>=DISPIMG("ID_57BC0360EDB84F1B9D9A45461012DA5E",1)</v>
      </c>
      <c r="E8" s="16" t="s">
        <v>31</v>
      </c>
      <c r="F8" s="11">
        <v>1</v>
      </c>
      <c r="G8" s="11" t="s">
        <v>32</v>
      </c>
      <c r="H8" s="14" t="s">
        <v>33</v>
      </c>
      <c r="I8" s="11" t="e">
        <f t="shared" si="0"/>
        <v>#VALUE!</v>
      </c>
      <c r="J8" s="15" t="s">
        <v>17</v>
      </c>
    </row>
    <row r="9" s="1" customFormat="1" ht="130" customHeight="1" spans="1:10">
      <c r="A9" s="11">
        <v>8</v>
      </c>
      <c r="B9" s="17" t="s">
        <v>34</v>
      </c>
      <c r="C9" s="11" t="s">
        <v>13</v>
      </c>
      <c r="D9" s="13" t="str">
        <f>_xlfn.DISPIMG("ID_266FE48D073C4C14B110EA9F5F0ACC0C",1)</f>
        <v>=DISPIMG("ID_266FE48D073C4C14B110EA9F5F0ACC0C",1)</v>
      </c>
      <c r="E9" s="12" t="s">
        <v>35</v>
      </c>
      <c r="F9" s="11">
        <v>9</v>
      </c>
      <c r="G9" s="11" t="s">
        <v>15</v>
      </c>
      <c r="H9" s="14" t="s">
        <v>16</v>
      </c>
      <c r="I9" s="11" t="e">
        <f t="shared" si="0"/>
        <v>#VALUE!</v>
      </c>
      <c r="J9" s="15" t="s">
        <v>17</v>
      </c>
    </row>
    <row r="10" s="1" customFormat="1" ht="150" customHeight="1" spans="1:10">
      <c r="A10" s="11">
        <v>9</v>
      </c>
      <c r="B10" s="18"/>
      <c r="C10" s="11" t="s">
        <v>18</v>
      </c>
      <c r="D10" s="11" t="str">
        <f>_xlfn.DISPIMG("ID_5D7DE817D85A4E57B2C35FA8D235664C",1)</f>
        <v>=DISPIMG("ID_5D7DE817D85A4E57B2C35FA8D235664C",1)</v>
      </c>
      <c r="E10" s="12" t="s">
        <v>19</v>
      </c>
      <c r="F10" s="11">
        <v>4</v>
      </c>
      <c r="G10" s="11" t="s">
        <v>15</v>
      </c>
      <c r="H10" s="14" t="s">
        <v>20</v>
      </c>
      <c r="I10" s="11" t="e">
        <f t="shared" si="0"/>
        <v>#VALUE!</v>
      </c>
      <c r="J10" s="15" t="s">
        <v>36</v>
      </c>
    </row>
    <row r="11" s="1" customFormat="1" ht="130" customHeight="1" spans="1:10">
      <c r="A11" s="11">
        <v>10</v>
      </c>
      <c r="B11" s="12" t="s">
        <v>37</v>
      </c>
      <c r="C11" s="29" t="s">
        <v>30</v>
      </c>
      <c r="D11" s="30" t="str">
        <f>_xlfn.DISPIMG("ID_E657F8FC83854535B7E2CC9DD90E7A42",1)</f>
        <v>=DISPIMG("ID_E657F8FC83854535B7E2CC9DD90E7A42",1)</v>
      </c>
      <c r="E11" s="17" t="s">
        <v>38</v>
      </c>
      <c r="F11" s="29">
        <v>2</v>
      </c>
      <c r="G11" s="29" t="s">
        <v>15</v>
      </c>
      <c r="H11" s="31" t="s">
        <v>39</v>
      </c>
      <c r="I11" s="29" t="e">
        <f t="shared" si="0"/>
        <v>#VALUE!</v>
      </c>
      <c r="J11" s="32" t="s">
        <v>17</v>
      </c>
    </row>
    <row r="12" s="1" customFormat="1" ht="130" customHeight="1" spans="1:10">
      <c r="A12" s="11">
        <v>11</v>
      </c>
      <c r="B12" s="12" t="s">
        <v>34</v>
      </c>
      <c r="C12" s="11" t="s">
        <v>40</v>
      </c>
      <c r="D12" s="13" t="str">
        <f>_xlfn.DISPIMG("ID_3E65FB7D53E142DF81DBB8824C3EB9B6",1)</f>
        <v>=DISPIMG("ID_3E65FB7D53E142DF81DBB8824C3EB9B6",1)</v>
      </c>
      <c r="E12" s="12" t="s">
        <v>41</v>
      </c>
      <c r="F12" s="11">
        <v>1</v>
      </c>
      <c r="G12" s="11" t="s">
        <v>15</v>
      </c>
      <c r="H12" s="14"/>
      <c r="I12" s="11">
        <f t="shared" si="0"/>
        <v>0</v>
      </c>
      <c r="J12" s="28" t="s">
        <v>17</v>
      </c>
    </row>
    <row r="13" s="1" customFormat="1" ht="130" customHeight="1" spans="1:10">
      <c r="A13" s="21">
        <v>12</v>
      </c>
      <c r="B13" s="17" t="s">
        <v>42</v>
      </c>
      <c r="C13" s="19" t="s">
        <v>43</v>
      </c>
      <c r="D13" s="20" t="str">
        <f>_xlfn.DISPIMG("ID_D401FE555C1441AD9481AB637E42F5A8",1)</f>
        <v>=DISPIMG("ID_D401FE555C1441AD9481AB637E42F5A8",1)</v>
      </c>
      <c r="E13" s="19" t="s">
        <v>44</v>
      </c>
      <c r="F13" s="21">
        <v>1</v>
      </c>
      <c r="G13" s="21" t="s">
        <v>15</v>
      </c>
      <c r="H13" s="14" t="s">
        <v>45</v>
      </c>
      <c r="I13" s="11" t="e">
        <f t="shared" si="0"/>
        <v>#VALUE!</v>
      </c>
      <c r="J13" s="15" t="s">
        <v>17</v>
      </c>
    </row>
    <row r="14" s="1" customFormat="1" ht="130" customHeight="1" spans="1:10">
      <c r="A14" s="21">
        <v>13</v>
      </c>
      <c r="B14" s="22"/>
      <c r="C14" s="21" t="s">
        <v>26</v>
      </c>
      <c r="D14" s="20" t="str">
        <f>_xlfn.DISPIMG("ID_83C37905787A432AAD6DB256206D2F7D",1)</f>
        <v>=DISPIMG("ID_83C37905787A432AAD6DB256206D2F7D",1)</v>
      </c>
      <c r="E14" s="19" t="s">
        <v>46</v>
      </c>
      <c r="F14" s="21">
        <v>1</v>
      </c>
      <c r="G14" s="21" t="s">
        <v>24</v>
      </c>
      <c r="H14" s="14" t="s">
        <v>47</v>
      </c>
      <c r="I14" s="11" t="e">
        <f t="shared" si="0"/>
        <v>#VALUE!</v>
      </c>
      <c r="J14" s="15" t="s">
        <v>17</v>
      </c>
    </row>
    <row r="15" ht="30" customHeight="1" spans="1:10">
      <c r="A15" s="7" t="s">
        <v>48</v>
      </c>
      <c r="B15" s="7"/>
      <c r="C15" s="7"/>
      <c r="D15" s="7"/>
      <c r="E15" s="7"/>
      <c r="F15" s="7"/>
      <c r="G15" s="7"/>
      <c r="H15" s="7"/>
      <c r="I15" s="7"/>
      <c r="J15" s="7"/>
    </row>
    <row r="16" s="1" customFormat="1" ht="130" customHeight="1" spans="1:10">
      <c r="A16" s="23">
        <v>1</v>
      </c>
      <c r="B16" s="11" t="s">
        <v>34</v>
      </c>
      <c r="C16" s="23" t="s">
        <v>13</v>
      </c>
      <c r="D16" s="23" t="str">
        <f>_xlfn.DISPIMG("ID_E309F66DBDB6454D93F4750702BCDA50",1)</f>
        <v>=DISPIMG("ID_E309F66DBDB6454D93F4750702BCDA50",1)</v>
      </c>
      <c r="E16" s="23" t="s">
        <v>49</v>
      </c>
      <c r="F16" s="23">
        <v>26</v>
      </c>
      <c r="G16" s="23" t="s">
        <v>15</v>
      </c>
      <c r="H16" s="14" t="s">
        <v>16</v>
      </c>
      <c r="I16" s="11" t="e">
        <f>H16*F16</f>
        <v>#VALUE!</v>
      </c>
      <c r="J16" s="15" t="s">
        <v>17</v>
      </c>
    </row>
    <row r="17" s="1" customFormat="1" ht="150" customHeight="1" spans="1:10">
      <c r="A17" s="23">
        <v>2</v>
      </c>
      <c r="B17" s="11"/>
      <c r="C17" s="23" t="s">
        <v>18</v>
      </c>
      <c r="D17" s="11" t="str">
        <f>_xlfn.DISPIMG("ID_5D7DE817D85A4E57B2C35FA8D235664C",1)</f>
        <v>=DISPIMG("ID_5D7DE817D85A4E57B2C35FA8D235664C",1)</v>
      </c>
      <c r="E17" s="23" t="s">
        <v>19</v>
      </c>
      <c r="F17" s="23">
        <v>30</v>
      </c>
      <c r="G17" s="23" t="s">
        <v>15</v>
      </c>
      <c r="H17" s="14" t="s">
        <v>20</v>
      </c>
      <c r="I17" s="11" t="e">
        <f>H17*F17</f>
        <v>#VALUE!</v>
      </c>
      <c r="J17" s="15" t="s">
        <v>36</v>
      </c>
    </row>
    <row r="18" s="1" customFormat="1" ht="130" customHeight="1" spans="1:10">
      <c r="A18" s="23">
        <v>3</v>
      </c>
      <c r="B18" s="11"/>
      <c r="C18" s="23" t="s">
        <v>22</v>
      </c>
      <c r="D18" s="23" t="str">
        <f>_xlfn.DISPIMG("ID_DA6FC2AC606644BFA9680B7C08E1C3A4",1)</f>
        <v>=DISPIMG("ID_DA6FC2AC606644BFA9680B7C08E1C3A4",1)</v>
      </c>
      <c r="E18" s="23" t="s">
        <v>50</v>
      </c>
      <c r="F18" s="23">
        <v>4</v>
      </c>
      <c r="G18" s="23" t="s">
        <v>24</v>
      </c>
      <c r="H18" s="14" t="s">
        <v>51</v>
      </c>
      <c r="I18" s="11" t="e">
        <f>H18*F18</f>
        <v>#VALUE!</v>
      </c>
      <c r="J18" s="24" t="s">
        <v>52</v>
      </c>
    </row>
    <row r="19" s="2" customFormat="1" ht="130" customHeight="1" spans="1:10">
      <c r="A19" s="23"/>
      <c r="B19" s="11"/>
      <c r="C19" s="23" t="s">
        <v>53</v>
      </c>
      <c r="D19" s="23" t="str">
        <f>_xlfn.DISPIMG("ID_2C25A6A0A6724185932F4BB78C4C2D6C",1)</f>
        <v>=DISPIMG("ID_2C25A6A0A6724185932F4BB78C4C2D6C",1)</v>
      </c>
      <c r="E19" s="23" t="s">
        <v>54</v>
      </c>
      <c r="F19" s="23">
        <v>4</v>
      </c>
      <c r="G19" s="23" t="s">
        <v>24</v>
      </c>
      <c r="H19" s="14" t="s">
        <v>51</v>
      </c>
      <c r="I19" s="11" t="e">
        <f>H19*F19</f>
        <v>#VALUE!</v>
      </c>
      <c r="J19" s="24" t="s">
        <v>52</v>
      </c>
    </row>
    <row r="20" ht="130" customHeight="1" spans="1:10">
      <c r="A20" s="23">
        <v>4</v>
      </c>
      <c r="B20" s="11"/>
      <c r="C20" s="23" t="s">
        <v>55</v>
      </c>
      <c r="D20" s="23" t="str">
        <f>_xlfn.DISPIMG("ID_C1FA911C5FB34EA28FC8E77682FA5963",1)</f>
        <v>=DISPIMG("ID_C1FA911C5FB34EA28FC8E77682FA5963",1)</v>
      </c>
      <c r="E20" s="23" t="s">
        <v>56</v>
      </c>
      <c r="F20" s="23">
        <v>4</v>
      </c>
      <c r="G20" s="23" t="s">
        <v>24</v>
      </c>
      <c r="H20" s="25"/>
      <c r="I20" s="11">
        <f>H20*F20</f>
        <v>0</v>
      </c>
      <c r="J20" s="24" t="s">
        <v>52</v>
      </c>
    </row>
    <row r="21" ht="120" customHeight="1" spans="1:10">
      <c r="A21" s="23">
        <v>5</v>
      </c>
      <c r="B21" s="11"/>
      <c r="C21" s="23" t="s">
        <v>57</v>
      </c>
      <c r="D21" s="23" t="str">
        <f>_xlfn.DISPIMG("ID_EC70519FB5694A098F57C8CA1266011E",1)</f>
        <v>=DISPIMG("ID_EC70519FB5694A098F57C8CA1266011E",1)</v>
      </c>
      <c r="E21" s="23" t="s">
        <v>56</v>
      </c>
      <c r="F21" s="23">
        <v>6</v>
      </c>
      <c r="G21" s="23" t="s">
        <v>24</v>
      </c>
      <c r="H21" s="25"/>
      <c r="I21" s="11">
        <f>H21*F21</f>
        <v>0</v>
      </c>
      <c r="J21" s="24" t="s">
        <v>52</v>
      </c>
    </row>
    <row r="22" ht="30" customHeight="1" spans="1:10">
      <c r="A22" s="26" t="s">
        <v>58</v>
      </c>
      <c r="B22" s="26"/>
      <c r="C22" s="26"/>
      <c r="D22" s="26"/>
      <c r="E22" s="26"/>
      <c r="F22" s="26"/>
      <c r="G22" s="26"/>
      <c r="H22" s="26"/>
      <c r="I22" s="26"/>
      <c r="J22" s="27"/>
    </row>
    <row r="23" ht="120" customHeight="1" spans="1:10">
      <c r="A23" s="11">
        <v>1</v>
      </c>
      <c r="B23" s="12" t="s">
        <v>34</v>
      </c>
      <c r="C23" s="11" t="s">
        <v>26</v>
      </c>
      <c r="D23" s="11" t="str">
        <f>_xlfn.DISPIMG("ID_C621CEA98A7F4EA3847D9DF2F4BE70E2",1)</f>
        <v>=DISPIMG("ID_C621CEA98A7F4EA3847D9DF2F4BE70E2",1)</v>
      </c>
      <c r="E23" s="12" t="s">
        <v>59</v>
      </c>
      <c r="F23" s="11">
        <v>1</v>
      </c>
      <c r="G23" s="11" t="s">
        <v>24</v>
      </c>
      <c r="H23" s="14" t="s">
        <v>60</v>
      </c>
      <c r="I23" s="11" t="e">
        <f>H23*F23</f>
        <v>#VALUE!</v>
      </c>
      <c r="J23" s="28" t="s">
        <v>61</v>
      </c>
    </row>
    <row r="24" ht="120" customHeight="1" spans="1:10">
      <c r="A24" s="11">
        <v>2</v>
      </c>
      <c r="B24" s="17" t="s">
        <v>62</v>
      </c>
      <c r="C24" s="12" t="s">
        <v>63</v>
      </c>
      <c r="D24" s="13" t="str">
        <f>_xlfn.DISPIMG("ID_E657F8FC83854535B7E2CC9DD90E7A42",1)</f>
        <v>=DISPIMG("ID_E657F8FC83854535B7E2CC9DD90E7A42",1)</v>
      </c>
      <c r="E24" s="12" t="s">
        <v>38</v>
      </c>
      <c r="F24" s="11">
        <v>1</v>
      </c>
      <c r="G24" s="11" t="s">
        <v>15</v>
      </c>
      <c r="H24" s="14" t="s">
        <v>64</v>
      </c>
      <c r="I24" s="11" t="e">
        <f>H24*F24</f>
        <v>#VALUE!</v>
      </c>
      <c r="J24" s="28" t="s">
        <v>61</v>
      </c>
    </row>
    <row r="25" ht="120" customHeight="1" spans="1:10">
      <c r="A25" s="11">
        <v>3</v>
      </c>
      <c r="B25" s="18"/>
      <c r="C25" s="12" t="s">
        <v>65</v>
      </c>
      <c r="D25" s="13" t="str">
        <f>_xlfn.DISPIMG("ID_AB49F24C034D487D864AAAF78FAB6AF9",1)</f>
        <v>=DISPIMG("ID_AB49F24C034D487D864AAAF78FAB6AF9",1)</v>
      </c>
      <c r="E25" s="12" t="s">
        <v>19</v>
      </c>
      <c r="F25" s="11">
        <v>6</v>
      </c>
      <c r="G25" s="11" t="s">
        <v>15</v>
      </c>
      <c r="H25" s="14" t="s">
        <v>20</v>
      </c>
      <c r="I25" s="11" t="e">
        <f>H25*F25</f>
        <v>#VALUE!</v>
      </c>
      <c r="J25" s="28" t="s">
        <v>66</v>
      </c>
    </row>
    <row r="26" ht="26" customHeight="1" spans="1:10">
      <c r="A26" s="11" t="s">
        <v>67</v>
      </c>
      <c r="B26" s="11"/>
      <c r="C26" s="11"/>
      <c r="D26" s="11"/>
      <c r="E26" s="11"/>
      <c r="F26" s="11"/>
      <c r="G26" s="11"/>
      <c r="H26" s="11"/>
      <c r="I26" s="13" t="e">
        <f>SUM(I4:I25)</f>
        <v>#VALUE!</v>
      </c>
      <c r="J26" s="13"/>
    </row>
  </sheetData>
  <autoFilter xmlns:etc="http://www.wps.cn/officeDocument/2017/etCustomData" ref="A3:J26" etc:filterBottomFollowUsedRange="0">
    <extLst/>
  </autoFilter>
  <mergeCells count="10">
    <mergeCell ref="A1:J1"/>
    <mergeCell ref="A2:J2"/>
    <mergeCell ref="A15:J15"/>
    <mergeCell ref="A22:J22"/>
    <mergeCell ref="A26:H26"/>
    <mergeCell ref="B4:B7"/>
    <mergeCell ref="B9:B10"/>
    <mergeCell ref="B13:B14"/>
    <mergeCell ref="B16:B21"/>
    <mergeCell ref="B24:B25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topLeftCell="A18" workbookViewId="0">
      <selection activeCell="A19" sqref="$A19:$XFD19"/>
    </sheetView>
  </sheetViews>
  <sheetFormatPr defaultColWidth="9" defaultRowHeight="14.25"/>
  <cols>
    <col min="1" max="1" width="5.975" style="1" customWidth="1"/>
    <col min="2" max="2" width="14.625" style="5" customWidth="1"/>
    <col min="3" max="3" width="11.3" style="1" customWidth="1"/>
    <col min="4" max="4" width="30.625" style="1" customWidth="1"/>
    <col min="5" max="5" width="15.625" style="5" customWidth="1"/>
    <col min="6" max="7" width="5.625" style="1" customWidth="1"/>
    <col min="8" max="9" width="8.625" style="1" customWidth="1"/>
    <col min="10" max="10" width="70.625" style="1" customWidth="1"/>
    <col min="11" max="16384" width="9" style="1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45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0" t="s">
        <v>11</v>
      </c>
    </row>
    <row r="4" s="1" customFormat="1" ht="120" customHeight="1" spans="1:10">
      <c r="A4" s="11">
        <v>1</v>
      </c>
      <c r="B4" s="12" t="s">
        <v>12</v>
      </c>
      <c r="C4" s="11" t="s">
        <v>13</v>
      </c>
      <c r="D4" s="13" t="str">
        <f>_xlfn.DISPIMG("ID_266FE48D073C4C14B110EA9F5F0ACC0C",1)</f>
        <v>=DISPIMG("ID_266FE48D073C4C14B110EA9F5F0ACC0C",1)</v>
      </c>
      <c r="E4" s="12" t="s">
        <v>14</v>
      </c>
      <c r="F4" s="11">
        <v>8</v>
      </c>
      <c r="G4" s="11" t="s">
        <v>15</v>
      </c>
      <c r="H4" s="14" t="s">
        <v>16</v>
      </c>
      <c r="I4" s="11" t="e">
        <f t="shared" ref="I4:I14" si="0">H4*F4</f>
        <v>#VALUE!</v>
      </c>
      <c r="J4" s="15" t="s">
        <v>68</v>
      </c>
    </row>
    <row r="5" s="1" customFormat="1" ht="120" customHeight="1" spans="1:10">
      <c r="A5" s="11">
        <v>2</v>
      </c>
      <c r="B5" s="12"/>
      <c r="C5" s="11" t="s">
        <v>18</v>
      </c>
      <c r="D5" s="13" t="str">
        <f>_xlfn.DISPIMG("ID_549868039E104AB081695ECB86F4FBAD",1)</f>
        <v>=DISPIMG("ID_549868039E104AB081695ECB86F4FBAD",1)</v>
      </c>
      <c r="E5" s="12" t="s">
        <v>19</v>
      </c>
      <c r="F5" s="11">
        <v>27</v>
      </c>
      <c r="G5" s="11" t="s">
        <v>15</v>
      </c>
      <c r="H5" s="14" t="s">
        <v>20</v>
      </c>
      <c r="I5" s="11" t="e">
        <f t="shared" si="0"/>
        <v>#VALUE!</v>
      </c>
      <c r="J5" s="15" t="s">
        <v>21</v>
      </c>
    </row>
    <row r="6" s="1" customFormat="1" ht="120" customHeight="1" spans="1:10">
      <c r="A6" s="11">
        <v>3</v>
      </c>
      <c r="B6" s="12"/>
      <c r="C6" s="11" t="s">
        <v>22</v>
      </c>
      <c r="D6" s="11" t="str">
        <f>_xlfn.DISPIMG("ID_A695E17AB7204BA18359DE218D7F13BB",1)</f>
        <v>=DISPIMG("ID_A695E17AB7204BA18359DE218D7F13BB",1)</v>
      </c>
      <c r="E6" s="12" t="s">
        <v>23</v>
      </c>
      <c r="F6" s="11">
        <v>6</v>
      </c>
      <c r="G6" s="11" t="s">
        <v>24</v>
      </c>
      <c r="H6" s="14" t="s">
        <v>25</v>
      </c>
      <c r="I6" s="11" t="e">
        <f t="shared" si="0"/>
        <v>#VALUE!</v>
      </c>
      <c r="J6" s="15" t="s">
        <v>69</v>
      </c>
    </row>
    <row r="7" s="1" customFormat="1" ht="120" customHeight="1" spans="1:10">
      <c r="A7" s="11">
        <v>4</v>
      </c>
      <c r="B7" s="12"/>
      <c r="C7" s="11" t="s">
        <v>26</v>
      </c>
      <c r="D7" s="13" t="str">
        <f>_xlfn.DISPIMG("ID_3BC4A1687DC54F55B7C867FFDB88A45F",1)</f>
        <v>=DISPIMG("ID_3BC4A1687DC54F55B7C867FFDB88A45F",1)</v>
      </c>
      <c r="E7" s="12" t="s">
        <v>27</v>
      </c>
      <c r="F7" s="11">
        <v>1</v>
      </c>
      <c r="G7" s="11" t="s">
        <v>24</v>
      </c>
      <c r="H7" s="14" t="s">
        <v>28</v>
      </c>
      <c r="I7" s="11" t="e">
        <f t="shared" si="0"/>
        <v>#VALUE!</v>
      </c>
      <c r="J7" s="15" t="s">
        <v>69</v>
      </c>
    </row>
    <row r="8" s="1" customFormat="1" ht="130" customHeight="1" spans="1:10">
      <c r="A8" s="11">
        <v>5</v>
      </c>
      <c r="B8" s="12" t="s">
        <v>29</v>
      </c>
      <c r="C8" s="11" t="s">
        <v>30</v>
      </c>
      <c r="D8" s="13" t="str">
        <f>_xlfn.DISPIMG("ID_57BC0360EDB84F1B9D9A45461012DA5E",1)</f>
        <v>=DISPIMG("ID_57BC0360EDB84F1B9D9A45461012DA5E",1)</v>
      </c>
      <c r="E8" s="16" t="s">
        <v>31</v>
      </c>
      <c r="F8" s="11">
        <v>1</v>
      </c>
      <c r="G8" s="11" t="s">
        <v>32</v>
      </c>
      <c r="H8" s="14" t="s">
        <v>33</v>
      </c>
      <c r="I8" s="11" t="e">
        <f t="shared" si="0"/>
        <v>#VALUE!</v>
      </c>
      <c r="J8" s="15" t="s">
        <v>69</v>
      </c>
    </row>
    <row r="9" s="1" customFormat="1" ht="130" customHeight="1" spans="1:10">
      <c r="A9" s="11">
        <v>8</v>
      </c>
      <c r="B9" s="17" t="s">
        <v>34</v>
      </c>
      <c r="C9" s="11" t="s">
        <v>13</v>
      </c>
      <c r="D9" s="13" t="str">
        <f>_xlfn.DISPIMG("ID_266FE48D073C4C14B110EA9F5F0ACC0C",1)</f>
        <v>=DISPIMG("ID_266FE48D073C4C14B110EA9F5F0ACC0C",1)</v>
      </c>
      <c r="E9" s="12" t="s">
        <v>35</v>
      </c>
      <c r="F9" s="11">
        <v>9</v>
      </c>
      <c r="G9" s="11" t="s">
        <v>15</v>
      </c>
      <c r="H9" s="14" t="s">
        <v>16</v>
      </c>
      <c r="I9" s="11" t="e">
        <f t="shared" si="0"/>
        <v>#VALUE!</v>
      </c>
      <c r="J9" s="15" t="s">
        <v>69</v>
      </c>
    </row>
    <row r="10" s="1" customFormat="1" ht="150" customHeight="1" spans="1:10">
      <c r="A10" s="11">
        <v>9</v>
      </c>
      <c r="B10" s="18"/>
      <c r="C10" s="11" t="s">
        <v>18</v>
      </c>
      <c r="D10" s="11" t="str">
        <f>_xlfn.DISPIMG("ID_5D7DE817D85A4E57B2C35FA8D235664C",1)</f>
        <v>=DISPIMG("ID_5D7DE817D85A4E57B2C35FA8D235664C",1)</v>
      </c>
      <c r="E10" s="12" t="s">
        <v>19</v>
      </c>
      <c r="F10" s="11">
        <v>4</v>
      </c>
      <c r="G10" s="11" t="s">
        <v>15</v>
      </c>
      <c r="H10" s="14" t="s">
        <v>20</v>
      </c>
      <c r="I10" s="11" t="e">
        <f t="shared" si="0"/>
        <v>#VALUE!</v>
      </c>
      <c r="J10" s="15" t="s">
        <v>36</v>
      </c>
    </row>
    <row r="11" s="1" customFormat="1" ht="130" customHeight="1" spans="1:10">
      <c r="A11" s="11">
        <v>10</v>
      </c>
      <c r="B11" s="12" t="s">
        <v>37</v>
      </c>
      <c r="C11" s="11" t="s">
        <v>30</v>
      </c>
      <c r="D11" s="13" t="str">
        <f>_xlfn.DISPIMG("ID_E657F8FC83854535B7E2CC9DD90E7A42",1)</f>
        <v>=DISPIMG("ID_E657F8FC83854535B7E2CC9DD90E7A42",1)</v>
      </c>
      <c r="E11" s="12" t="s">
        <v>38</v>
      </c>
      <c r="F11" s="11">
        <v>2</v>
      </c>
      <c r="G11" s="11" t="s">
        <v>15</v>
      </c>
      <c r="H11" s="14" t="s">
        <v>39</v>
      </c>
      <c r="I11" s="11" t="e">
        <f t="shared" si="0"/>
        <v>#VALUE!</v>
      </c>
      <c r="J11" s="15" t="s">
        <v>69</v>
      </c>
    </row>
    <row r="12" s="1" customFormat="1" ht="130" customHeight="1" spans="1:10">
      <c r="A12" s="11">
        <v>11</v>
      </c>
      <c r="B12" s="17" t="s">
        <v>34</v>
      </c>
      <c r="C12" s="11" t="s">
        <v>40</v>
      </c>
      <c r="D12" s="13" t="str">
        <f>_xlfn.DISPIMG("ID_3E65FB7D53E142DF81DBB8824C3EB9B6",1)</f>
        <v>=DISPIMG("ID_3E65FB7D53E142DF81DBB8824C3EB9B6",1)</v>
      </c>
      <c r="E12" s="12" t="s">
        <v>41</v>
      </c>
      <c r="F12" s="11">
        <v>1</v>
      </c>
      <c r="G12" s="11" t="s">
        <v>15</v>
      </c>
      <c r="H12" s="14"/>
      <c r="I12" s="11">
        <f t="shared" si="0"/>
        <v>0</v>
      </c>
      <c r="J12" s="15" t="s">
        <v>69</v>
      </c>
    </row>
    <row r="13" s="1" customFormat="1" ht="130" customHeight="1" spans="1:10">
      <c r="A13" s="11">
        <v>12</v>
      </c>
      <c r="B13" s="17" t="s">
        <v>42</v>
      </c>
      <c r="C13" s="19" t="s">
        <v>43</v>
      </c>
      <c r="D13" s="20" t="str">
        <f>_xlfn.DISPIMG("ID_D401FE555C1441AD9481AB637E42F5A8",1)</f>
        <v>=DISPIMG("ID_D401FE555C1441AD9481AB637E42F5A8",1)</v>
      </c>
      <c r="E13" s="19" t="s">
        <v>44</v>
      </c>
      <c r="F13" s="21">
        <v>1</v>
      </c>
      <c r="G13" s="21" t="s">
        <v>15</v>
      </c>
      <c r="H13" s="14" t="s">
        <v>45</v>
      </c>
      <c r="I13" s="11" t="e">
        <f t="shared" si="0"/>
        <v>#VALUE!</v>
      </c>
      <c r="J13" s="15" t="s">
        <v>69</v>
      </c>
    </row>
    <row r="14" s="1" customFormat="1" ht="130" customHeight="1" spans="1:10">
      <c r="A14" s="11">
        <v>13</v>
      </c>
      <c r="B14" s="22"/>
      <c r="C14" s="21" t="s">
        <v>26</v>
      </c>
      <c r="D14" s="20" t="str">
        <f>_xlfn.DISPIMG("ID_83C37905787A432AAD6DB256206D2F7D",1)</f>
        <v>=DISPIMG("ID_83C37905787A432AAD6DB256206D2F7D",1)</v>
      </c>
      <c r="E14" s="19" t="s">
        <v>46</v>
      </c>
      <c r="F14" s="21">
        <v>1</v>
      </c>
      <c r="G14" s="21" t="s">
        <v>24</v>
      </c>
      <c r="H14" s="14" t="s">
        <v>47</v>
      </c>
      <c r="I14" s="11" t="e">
        <f t="shared" si="0"/>
        <v>#VALUE!</v>
      </c>
      <c r="J14" s="15" t="s">
        <v>69</v>
      </c>
    </row>
    <row r="15" s="4" customFormat="1" ht="30" customHeight="1" spans="1:10">
      <c r="A15" s="7" t="s">
        <v>48</v>
      </c>
      <c r="B15" s="7"/>
      <c r="C15" s="7"/>
      <c r="D15" s="7"/>
      <c r="E15" s="7"/>
      <c r="F15" s="7"/>
      <c r="G15" s="7"/>
      <c r="H15" s="7"/>
      <c r="I15" s="7"/>
      <c r="J15" s="7"/>
    </row>
    <row r="16" s="1" customFormat="1" ht="130" customHeight="1" spans="1:10">
      <c r="A16" s="23">
        <v>1</v>
      </c>
      <c r="B16" s="11" t="s">
        <v>34</v>
      </c>
      <c r="C16" s="23" t="s">
        <v>13</v>
      </c>
      <c r="D16" s="23" t="str">
        <f>_xlfn.DISPIMG("ID_E309F66DBDB6454D93F4750702BCDA50",1)</f>
        <v>=DISPIMG("ID_E309F66DBDB6454D93F4750702BCDA50",1)</v>
      </c>
      <c r="E16" s="23" t="s">
        <v>49</v>
      </c>
      <c r="F16" s="23">
        <v>26</v>
      </c>
      <c r="G16" s="23" t="s">
        <v>15</v>
      </c>
      <c r="H16" s="14" t="s">
        <v>16</v>
      </c>
      <c r="I16" s="11" t="e">
        <f>H16*F16</f>
        <v>#VALUE!</v>
      </c>
      <c r="J16" s="15" t="s">
        <v>69</v>
      </c>
    </row>
    <row r="17" s="1" customFormat="1" ht="150" customHeight="1" spans="1:10">
      <c r="A17" s="23">
        <v>2</v>
      </c>
      <c r="B17" s="11"/>
      <c r="C17" s="23" t="s">
        <v>18</v>
      </c>
      <c r="D17" s="11" t="str">
        <f>_xlfn.DISPIMG("ID_5D7DE817D85A4E57B2C35FA8D235664C",1)</f>
        <v>=DISPIMG("ID_5D7DE817D85A4E57B2C35FA8D235664C",1)</v>
      </c>
      <c r="E17" s="23" t="s">
        <v>19</v>
      </c>
      <c r="F17" s="23">
        <v>30</v>
      </c>
      <c r="G17" s="23" t="s">
        <v>15</v>
      </c>
      <c r="H17" s="14" t="s">
        <v>20</v>
      </c>
      <c r="I17" s="11" t="e">
        <f>H17*F17</f>
        <v>#VALUE!</v>
      </c>
      <c r="J17" s="15" t="s">
        <v>36</v>
      </c>
    </row>
    <row r="18" s="1" customFormat="1" ht="130" customHeight="1" spans="1:10">
      <c r="A18" s="23">
        <v>3</v>
      </c>
      <c r="B18" s="11"/>
      <c r="C18" s="23" t="s">
        <v>22</v>
      </c>
      <c r="D18" s="23" t="str">
        <f>_xlfn.DISPIMG("ID_F3293DA4E49748099DD63FFA9A11FB91",1)</f>
        <v>=DISPIMG("ID_F3293DA4E49748099DD63FFA9A11FB91",1)</v>
      </c>
      <c r="E18" s="23" t="s">
        <v>50</v>
      </c>
      <c r="F18" s="23">
        <v>8</v>
      </c>
      <c r="G18" s="23" t="s">
        <v>24</v>
      </c>
      <c r="H18" s="14" t="s">
        <v>51</v>
      </c>
      <c r="I18" s="11" t="e">
        <f>H18*F18</f>
        <v>#VALUE!</v>
      </c>
      <c r="J18" s="24" t="s">
        <v>52</v>
      </c>
    </row>
    <row r="19" s="1" customFormat="1" ht="130" customHeight="1" spans="1:10">
      <c r="A19" s="23"/>
      <c r="B19" s="11"/>
      <c r="C19" s="23" t="s">
        <v>53</v>
      </c>
      <c r="D19" s="23" t="str">
        <f>_xlfn.DISPIMG("ID_2C25A6A0A6724185932F4BB78C4C2D6C",1)</f>
        <v>=DISPIMG("ID_2C25A6A0A6724185932F4BB78C4C2D6C",1)</v>
      </c>
      <c r="E19" s="23" t="s">
        <v>54</v>
      </c>
      <c r="F19" s="23">
        <v>4</v>
      </c>
      <c r="G19" s="23" t="s">
        <v>24</v>
      </c>
      <c r="H19" s="14" t="s">
        <v>51</v>
      </c>
      <c r="I19" s="11" t="e">
        <f>H19*F19</f>
        <v>#VALUE!</v>
      </c>
      <c r="J19" s="24" t="s">
        <v>52</v>
      </c>
    </row>
    <row r="20" s="1" customFormat="1" ht="130" customHeight="1" spans="1:10">
      <c r="A20" s="23">
        <v>4</v>
      </c>
      <c r="B20" s="11"/>
      <c r="C20" s="23" t="s">
        <v>55</v>
      </c>
      <c r="D20" s="23" t="str">
        <f>_xlfn.DISPIMG("ID_C1FA911C5FB34EA28FC8E77682FA5963",1)</f>
        <v>=DISPIMG("ID_C1FA911C5FB34EA28FC8E77682FA5963",1)</v>
      </c>
      <c r="E20" s="23" t="s">
        <v>56</v>
      </c>
      <c r="F20" s="23">
        <v>4</v>
      </c>
      <c r="G20" s="23" t="s">
        <v>24</v>
      </c>
      <c r="H20" s="25"/>
      <c r="I20" s="11">
        <f>H20*F20</f>
        <v>0</v>
      </c>
      <c r="J20" s="24" t="s">
        <v>52</v>
      </c>
    </row>
    <row r="21" s="1" customFormat="1" ht="120" customHeight="1" spans="1:10">
      <c r="A21" s="23">
        <v>5</v>
      </c>
      <c r="B21" s="11"/>
      <c r="C21" s="23" t="s">
        <v>57</v>
      </c>
      <c r="D21" s="23" t="str">
        <f>_xlfn.DISPIMG("ID_E4A06EE5052449B89229B405ABB97702",1)</f>
        <v>=DISPIMG("ID_E4A06EE5052449B89229B405ABB97702",1)</v>
      </c>
      <c r="E21" s="23" t="s">
        <v>56</v>
      </c>
      <c r="F21" s="23">
        <v>6</v>
      </c>
      <c r="G21" s="23" t="s">
        <v>24</v>
      </c>
      <c r="H21" s="25"/>
      <c r="I21" s="11">
        <f>H21*F21</f>
        <v>0</v>
      </c>
      <c r="J21" s="24" t="s">
        <v>52</v>
      </c>
    </row>
    <row r="22" s="4" customFormat="1" ht="30" customHeight="1" spans="1:10">
      <c r="A22" s="26" t="s">
        <v>58</v>
      </c>
      <c r="B22" s="26"/>
      <c r="C22" s="26"/>
      <c r="D22" s="26"/>
      <c r="E22" s="26"/>
      <c r="F22" s="26"/>
      <c r="G22" s="26"/>
      <c r="H22" s="26"/>
      <c r="I22" s="26"/>
      <c r="J22" s="27"/>
    </row>
    <row r="23" s="1" customFormat="1" ht="120" customHeight="1" spans="1:10">
      <c r="A23" s="11">
        <v>1</v>
      </c>
      <c r="B23" s="12" t="s">
        <v>34</v>
      </c>
      <c r="C23" s="11" t="s">
        <v>26</v>
      </c>
      <c r="D23" s="11" t="str">
        <f>_xlfn.DISPIMG("ID_C621CEA98A7F4EA3847D9DF2F4BE70E2",1)</f>
        <v>=DISPIMG("ID_C621CEA98A7F4EA3847D9DF2F4BE70E2",1)</v>
      </c>
      <c r="E23" s="12" t="s">
        <v>59</v>
      </c>
      <c r="F23" s="11">
        <v>1</v>
      </c>
      <c r="G23" s="11" t="s">
        <v>24</v>
      </c>
      <c r="H23" s="14" t="s">
        <v>60</v>
      </c>
      <c r="I23" s="11" t="e">
        <f t="shared" ref="I23:I25" si="1">H23*F23</f>
        <v>#VALUE!</v>
      </c>
      <c r="J23" s="15" t="s">
        <v>69</v>
      </c>
    </row>
    <row r="24" s="1" customFormat="1" ht="120" customHeight="1" spans="1:10">
      <c r="A24" s="11">
        <v>2</v>
      </c>
      <c r="B24" s="17" t="s">
        <v>62</v>
      </c>
      <c r="C24" s="12" t="s">
        <v>70</v>
      </c>
      <c r="D24" s="13" t="str">
        <f>_xlfn.DISPIMG("ID_E657F8FC83854535B7E2CC9DD90E7A42",1)</f>
        <v>=DISPIMG("ID_E657F8FC83854535B7E2CC9DD90E7A42",1)</v>
      </c>
      <c r="E24" s="12" t="s">
        <v>38</v>
      </c>
      <c r="F24" s="11">
        <v>1</v>
      </c>
      <c r="G24" s="11" t="s">
        <v>15</v>
      </c>
      <c r="H24" s="14" t="s">
        <v>64</v>
      </c>
      <c r="I24" s="11" t="e">
        <f t="shared" si="1"/>
        <v>#VALUE!</v>
      </c>
      <c r="J24" s="15" t="s">
        <v>69</v>
      </c>
    </row>
    <row r="25" s="1" customFormat="1" ht="120" customHeight="1" spans="1:10">
      <c r="A25" s="11">
        <v>3</v>
      </c>
      <c r="B25" s="18"/>
      <c r="C25" s="12" t="s">
        <v>65</v>
      </c>
      <c r="D25" s="13" t="str">
        <f>_xlfn.DISPIMG("ID_C587ECED85FC491EACAD1649B7A12AF4",1)</f>
        <v>=DISPIMG("ID_C587ECED85FC491EACAD1649B7A12AF4",1)</v>
      </c>
      <c r="E25" s="12" t="s">
        <v>19</v>
      </c>
      <c r="F25" s="11">
        <v>6</v>
      </c>
      <c r="G25" s="11" t="s">
        <v>15</v>
      </c>
      <c r="H25" s="14" t="s">
        <v>20</v>
      </c>
      <c r="I25" s="11" t="e">
        <f t="shared" si="1"/>
        <v>#VALUE!</v>
      </c>
      <c r="J25" s="28" t="s">
        <v>66</v>
      </c>
    </row>
    <row r="26" s="1" customFormat="1" ht="26" customHeight="1" spans="1:10">
      <c r="A26" s="11" t="s">
        <v>67</v>
      </c>
      <c r="B26" s="11"/>
      <c r="C26" s="11"/>
      <c r="D26" s="11"/>
      <c r="E26" s="11"/>
      <c r="F26" s="11"/>
      <c r="G26" s="11"/>
      <c r="H26" s="11"/>
      <c r="I26" s="13" t="e">
        <f>SUM(I4:I25)</f>
        <v>#VALUE!</v>
      </c>
      <c r="J26" s="13"/>
    </row>
  </sheetData>
  <mergeCells count="10">
    <mergeCell ref="A1:J1"/>
    <mergeCell ref="A2:J2"/>
    <mergeCell ref="A15:J15"/>
    <mergeCell ref="A22:J22"/>
    <mergeCell ref="A26:H26"/>
    <mergeCell ref="B4:B7"/>
    <mergeCell ref="B9:B10"/>
    <mergeCell ref="B13:B14"/>
    <mergeCell ref="B16:B21"/>
    <mergeCell ref="B24:B25"/>
  </mergeCells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颗粒板</vt:lpstr>
      <vt:lpstr>生态板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雪狼</cp:lastModifiedBy>
  <dcterms:created xsi:type="dcterms:W3CDTF">2026-04-29T03:32:00Z</dcterms:created>
  <dcterms:modified xsi:type="dcterms:W3CDTF">2026-05-12T08:10:10Z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A1055AE1CABD40CB84D8A886B88E913F_13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